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urement\PSP_AL\CES Cycles\Cycle 33\Design\"/>
    </mc:Choice>
  </mc:AlternateContent>
  <xr:revisionPtr revIDLastSave="0" documentId="13_ncr:1_{DDDD6674-C505-43C0-9B21-AFC46EC15E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S rating form" sheetId="1" r:id="rId1"/>
    <sheet name="formulas" sheetId="4" state="hidden" r:id="rId2"/>
  </sheets>
  <definedNames>
    <definedName name="_xlnm._FilterDatabase" localSheetId="0" hidden="1">'CES rating form'!#REF!</definedName>
    <definedName name="_xlnm.Print_Area" localSheetId="0">'CES rating form'!$A$1:$L$24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4" l="1"/>
  <c r="E12" i="4" s="1"/>
  <c r="A4" i="4"/>
  <c r="E4" i="4" s="1"/>
  <c r="A6" i="4"/>
  <c r="B6" i="4"/>
  <c r="A8" i="4"/>
  <c r="B8" i="4"/>
  <c r="A10" i="4"/>
  <c r="E10" i="4" s="1"/>
  <c r="A14" i="4"/>
  <c r="E14" i="4" s="1"/>
  <c r="A16" i="4"/>
  <c r="E16" i="4" s="1"/>
  <c r="A18" i="4"/>
  <c r="E18" i="4" s="1"/>
  <c r="E6" i="4" l="1"/>
  <c r="E8" i="4"/>
  <c r="A19" i="4" l="1"/>
  <c r="J20" i="1" l="1"/>
  <c r="G28" i="4" s="1"/>
  <c r="G14" i="1"/>
  <c r="D22" i="4" s="1"/>
  <c r="G20" i="1"/>
  <c r="D28" i="4" s="1"/>
  <c r="G17" i="1"/>
  <c r="D25" i="4" s="1"/>
  <c r="I14" i="1"/>
  <c r="F22" i="4" s="1"/>
  <c r="I20" i="1"/>
  <c r="F28" i="4" s="1"/>
  <c r="H20" i="1"/>
  <c r="E28" i="4" s="1"/>
  <c r="K17" i="1"/>
  <c r="H25" i="4" s="1"/>
  <c r="K14" i="1"/>
  <c r="H22" i="4" s="1"/>
  <c r="H14" i="1"/>
  <c r="E22" i="4" s="1"/>
  <c r="F17" i="1"/>
  <c r="C25" i="4" s="1"/>
  <c r="F14" i="1"/>
  <c r="C22" i="4" s="1"/>
  <c r="H17" i="1"/>
  <c r="E25" i="4" s="1"/>
  <c r="K20" i="1"/>
  <c r="H28" i="4" s="1"/>
  <c r="D20" i="1"/>
  <c r="A28" i="4" s="1"/>
  <c r="D14" i="1"/>
  <c r="A22" i="4" s="1"/>
  <c r="E20" i="1"/>
  <c r="B28" i="4" s="1"/>
  <c r="F20" i="1"/>
  <c r="C28" i="4" s="1"/>
  <c r="J14" i="1"/>
  <c r="G22" i="4" s="1"/>
  <c r="E14" i="1"/>
  <c r="B22" i="4" s="1"/>
  <c r="E17" i="1"/>
  <c r="B25" i="4" s="1"/>
  <c r="J17" i="1"/>
  <c r="G25" i="4" s="1"/>
  <c r="D17" i="1"/>
  <c r="A25" i="4" s="1"/>
  <c r="I17" i="1"/>
  <c r="F25" i="4" s="1"/>
  <c r="I28" i="4" l="1"/>
  <c r="L20" i="1" s="1"/>
  <c r="I22" i="4"/>
  <c r="L14" i="1" s="1"/>
  <c r="I25" i="4"/>
  <c r="L17" i="1" s="1"/>
  <c r="L23" i="1" l="1"/>
</calcChain>
</file>

<file path=xl/sharedStrings.xml><?xml version="1.0" encoding="utf-8"?>
<sst xmlns="http://schemas.openxmlformats.org/spreadsheetml/2006/main" count="70" uniqueCount="58">
  <si>
    <t>Schedule</t>
  </si>
  <si>
    <t>Quality</t>
  </si>
  <si>
    <t>Project Management</t>
  </si>
  <si>
    <t>Rating Type</t>
  </si>
  <si>
    <t>design</t>
  </si>
  <si>
    <t>structures</t>
  </si>
  <si>
    <t>planning</t>
  </si>
  <si>
    <t>30,40,30</t>
  </si>
  <si>
    <t>construction inspection</t>
  </si>
  <si>
    <t>0,90,10</t>
  </si>
  <si>
    <t>construction phase</t>
  </si>
  <si>
    <t>quality</t>
  </si>
  <si>
    <t>0,100,0</t>
  </si>
  <si>
    <t>Schedule Comments:</t>
  </si>
  <si>
    <t>Quality Comments:</t>
  </si>
  <si>
    <t>NR</t>
  </si>
  <si>
    <t>Contract Type</t>
  </si>
  <si>
    <t>Rating Period</t>
  </si>
  <si>
    <t>Year</t>
  </si>
  <si>
    <t>30,50,20</t>
  </si>
  <si>
    <t>Project Description</t>
  </si>
  <si>
    <t>Consultant</t>
  </si>
  <si>
    <t>CYCLE</t>
  </si>
  <si>
    <t>environmental</t>
  </si>
  <si>
    <t>20,60,20</t>
  </si>
  <si>
    <t>Department's Rater</t>
  </si>
  <si>
    <t>Discipline</t>
  </si>
  <si>
    <t>Division/Unit</t>
  </si>
  <si>
    <t>environmental - asbestos</t>
  </si>
  <si>
    <t>Consultant
Project Manager</t>
  </si>
  <si>
    <t>Project Canceled</t>
  </si>
  <si>
    <t>Overall Quality-Final</t>
  </si>
  <si>
    <t>Extra Comments:</t>
  </si>
  <si>
    <t>design phase</t>
  </si>
  <si>
    <t>DESIGN-Construction Phase</t>
  </si>
  <si>
    <t>DESIGN-Design Phase</t>
  </si>
  <si>
    <t>Agreement Type</t>
  </si>
  <si>
    <t>Agreement Number</t>
  </si>
  <si>
    <t>Other (write type in comment section)</t>
  </si>
  <si>
    <t>Rater's Manager/Director</t>
  </si>
  <si>
    <t>1 year</t>
  </si>
  <si>
    <t>Overall Quality - Final</t>
  </si>
  <si>
    <t>pick from drop down</t>
  </si>
  <si>
    <t>New Jersey Department of Transportation
Consultant Evaluation Rating
Design Project</t>
  </si>
  <si>
    <t>CATEGORY RATING</t>
  </si>
  <si>
    <t>WEIGHTED CATEGORY</t>
  </si>
  <si>
    <t>Total  Rating</t>
  </si>
  <si>
    <t>Project Management Comments:</t>
  </si>
  <si>
    <t>Print/Type Name</t>
  </si>
  <si>
    <t>include task order # if applicable</t>
  </si>
  <si>
    <t>Discipline/Phase</t>
  </si>
  <si>
    <t>Project Specific</t>
  </si>
  <si>
    <t>Term Agreement</t>
  </si>
  <si>
    <t>Federal Pilot Term Agreement (DPM only)</t>
  </si>
  <si>
    <t>CPM, TOSS, Planning, etc</t>
  </si>
  <si>
    <t>January -December</t>
  </si>
  <si>
    <t>(electronic) Sign &amp; Date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</si>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</sst>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System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</font>
    <font>
      <b/>
      <sz val="14"/>
      <name val="Arial"/>
      <family val="2"/>
    </font>
    <font>
      <sz val="10"/>
      <color rgb="FFFF0000"/>
      <name val="Arial"/>
      <family val="2"/>
    </font>
    <font>
      <b/>
      <i/>
      <sz val="14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" fontId="0" fillId="0" borderId="1" xfId="0" applyNumberFormat="1" applyBorder="1"/>
    <xf numFmtId="2" fontId="0" fillId="0" borderId="0" xfId="0" applyNumberFormat="1"/>
    <xf numFmtId="0" fontId="11" fillId="0" borderId="0" xfId="0" applyFont="1"/>
    <xf numFmtId="3" fontId="10" fillId="2" borderId="1" xfId="0" applyNumberFormat="1" applyFont="1" applyFill="1" applyBorder="1"/>
    <xf numFmtId="0" fontId="1" fillId="0" borderId="0" xfId="0" applyFont="1"/>
    <xf numFmtId="0" fontId="0" fillId="0" borderId="0" xfId="0" applyAlignment="1">
      <alignment vertical="center"/>
    </xf>
    <xf numFmtId="0" fontId="13" fillId="0" borderId="1" xfId="0" applyFont="1" applyBorder="1"/>
    <xf numFmtId="49" fontId="9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164" fontId="7" fillId="4" borderId="1" xfId="0" applyNumberFormat="1" applyFont="1" applyFill="1" applyBorder="1" applyAlignment="1">
      <alignment horizontal="center" vertical="center"/>
    </xf>
    <xf numFmtId="9" fontId="15" fillId="0" borderId="2" xfId="0" applyNumberFormat="1" applyFont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/>
    <xf numFmtId="0" fontId="6" fillId="3" borderId="1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6" fillId="3" borderId="4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left" vertical="center"/>
    </xf>
    <xf numFmtId="0" fontId="6" fillId="3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vertical="center" wrapText="1"/>
    </xf>
    <xf numFmtId="1" fontId="12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6" fillId="3" borderId="14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6" fillId="3" borderId="15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7" xfId="0" applyFont="1" applyBorder="1"/>
    <xf numFmtId="0" fontId="3" fillId="5" borderId="12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2" fontId="3" fillId="0" borderId="12" xfId="0" applyNumberFormat="1" applyFont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top" wrapText="1"/>
    </xf>
    <xf numFmtId="9" fontId="15" fillId="0" borderId="0" xfId="0" applyNumberFormat="1" applyFont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</cellXfs>
  <cellStyles count="1">
    <cellStyle name="Normal" xfId="0" builtinId="0"/>
  </cellStyles>
  <dxfs count="1">
    <dxf>
      <font>
        <condense val="0"/>
        <extend val="0"/>
        <color indexed="8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8"/>
  <sheetViews>
    <sheetView tabSelected="1" zoomScale="85" workbookViewId="0">
      <selection activeCell="P22" sqref="P22"/>
    </sheetView>
  </sheetViews>
  <sheetFormatPr defaultColWidth="9.28515625" defaultRowHeight="18" customHeight="1" x14ac:dyDescent="0.2"/>
  <cols>
    <col min="1" max="1" width="12.7109375" style="2" customWidth="1"/>
    <col min="2" max="2" width="12.7109375" style="3" customWidth="1"/>
    <col min="3" max="5" width="8.7109375" customWidth="1"/>
    <col min="6" max="6" width="10" customWidth="1"/>
    <col min="7" max="9" width="8.7109375" customWidth="1"/>
    <col min="10" max="10" width="6.7109375" customWidth="1"/>
    <col min="11" max="11" width="9.7109375" customWidth="1"/>
    <col min="12" max="12" width="11.7109375" customWidth="1"/>
    <col min="13" max="21" width="8.7109375" customWidth="1"/>
    <col min="22" max="22" width="11.28515625" bestFit="1" customWidth="1"/>
    <col min="23" max="23" width="11.5703125" bestFit="1" customWidth="1"/>
    <col min="24" max="24" width="10.7109375" customWidth="1"/>
  </cols>
  <sheetData>
    <row r="1" spans="1:25" ht="68.25" customHeight="1" x14ac:dyDescent="0.2">
      <c r="A1" s="59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25" ht="48" customHeight="1" x14ac:dyDescent="0.2">
      <c r="A2" s="62" t="s">
        <v>20</v>
      </c>
      <c r="B2" s="55"/>
      <c r="C2" s="56" t="s">
        <v>49</v>
      </c>
      <c r="D2" s="56"/>
      <c r="E2" s="56"/>
      <c r="F2" s="56"/>
      <c r="G2" s="56"/>
      <c r="H2" s="56"/>
      <c r="I2" s="56"/>
      <c r="J2" s="56"/>
      <c r="K2" s="56"/>
      <c r="L2" s="63"/>
      <c r="Y2" s="1"/>
    </row>
    <row r="3" spans="1:25" ht="30" customHeight="1" x14ac:dyDescent="0.2">
      <c r="A3" s="64" t="s">
        <v>36</v>
      </c>
      <c r="B3" s="38"/>
      <c r="C3" s="58" t="s">
        <v>42</v>
      </c>
      <c r="D3" s="58"/>
      <c r="E3" s="58"/>
      <c r="F3" s="58"/>
      <c r="G3" s="58"/>
      <c r="H3" s="58"/>
      <c r="I3" s="58"/>
      <c r="J3" s="58"/>
      <c r="K3" s="58"/>
      <c r="L3" s="65"/>
    </row>
    <row r="4" spans="1:25" ht="30" customHeight="1" x14ac:dyDescent="0.2">
      <c r="A4" s="66" t="s">
        <v>21</v>
      </c>
      <c r="B4" s="34"/>
      <c r="C4" s="57"/>
      <c r="D4" s="57"/>
      <c r="E4" s="57"/>
      <c r="F4" s="57"/>
      <c r="G4" s="57"/>
      <c r="H4" s="57"/>
      <c r="I4" s="57"/>
      <c r="J4" s="57"/>
      <c r="K4" s="57"/>
      <c r="L4" s="67"/>
    </row>
    <row r="5" spans="1:25" ht="30" customHeight="1" x14ac:dyDescent="0.2">
      <c r="A5" s="66" t="s">
        <v>37</v>
      </c>
      <c r="B5" s="34"/>
      <c r="C5" s="51"/>
      <c r="D5" s="52"/>
      <c r="E5" s="52"/>
      <c r="F5" s="52"/>
      <c r="G5" s="52"/>
      <c r="H5" s="52"/>
      <c r="I5" s="52"/>
      <c r="J5" s="52"/>
      <c r="K5" s="52"/>
      <c r="L5" s="68"/>
    </row>
    <row r="6" spans="1:25" ht="30" customHeight="1" x14ac:dyDescent="0.2">
      <c r="A6" s="69" t="s">
        <v>29</v>
      </c>
      <c r="B6" s="54"/>
      <c r="C6" s="48"/>
      <c r="D6" s="48"/>
      <c r="E6" s="48"/>
      <c r="F6" s="48"/>
      <c r="G6" s="17" t="s">
        <v>17</v>
      </c>
      <c r="H6" s="22" t="s">
        <v>55</v>
      </c>
      <c r="I6" s="15" t="s">
        <v>18</v>
      </c>
      <c r="J6" s="16" t="s">
        <v>57</v>
      </c>
      <c r="K6" s="15" t="s">
        <v>22</v>
      </c>
      <c r="L6" s="70">
        <v>33</v>
      </c>
      <c r="M6" s="13"/>
    </row>
    <row r="7" spans="1:25" ht="30" customHeight="1" x14ac:dyDescent="0.2">
      <c r="A7" s="69" t="s">
        <v>27</v>
      </c>
      <c r="B7" s="54"/>
      <c r="C7" s="53" t="s">
        <v>54</v>
      </c>
      <c r="D7" s="53"/>
      <c r="E7" s="53"/>
      <c r="F7" s="53"/>
      <c r="G7" s="53"/>
      <c r="H7" s="53"/>
      <c r="I7" s="53"/>
      <c r="J7" s="53"/>
      <c r="K7" s="53"/>
      <c r="L7" s="71"/>
    </row>
    <row r="8" spans="1:25" ht="30" customHeight="1" x14ac:dyDescent="0.2">
      <c r="A8" s="72" t="s">
        <v>25</v>
      </c>
      <c r="B8" s="27"/>
      <c r="C8" s="49"/>
      <c r="D8" s="49"/>
      <c r="E8" s="49"/>
      <c r="F8" s="49"/>
      <c r="G8" s="49"/>
      <c r="H8" s="50"/>
      <c r="I8" s="50"/>
      <c r="J8" s="50"/>
      <c r="K8" s="50"/>
      <c r="L8" s="73"/>
    </row>
    <row r="9" spans="1:25" ht="19.5" customHeight="1" x14ac:dyDescent="0.2">
      <c r="A9" s="74"/>
      <c r="B9" s="28"/>
      <c r="C9" s="29" t="s">
        <v>48</v>
      </c>
      <c r="D9" s="30"/>
      <c r="E9" s="30"/>
      <c r="F9" s="30"/>
      <c r="G9" s="31"/>
      <c r="H9" s="75" t="s">
        <v>56</v>
      </c>
      <c r="I9" s="75"/>
      <c r="J9" s="75"/>
      <c r="K9" s="75"/>
      <c r="L9" s="76"/>
    </row>
    <row r="10" spans="1:25" ht="30" customHeight="1" x14ac:dyDescent="0.2">
      <c r="A10" s="72" t="s">
        <v>39</v>
      </c>
      <c r="B10" s="27"/>
      <c r="C10" s="44"/>
      <c r="D10" s="45"/>
      <c r="E10" s="45"/>
      <c r="F10" s="45"/>
      <c r="G10" s="46"/>
      <c r="H10" s="47"/>
      <c r="I10" s="25"/>
      <c r="J10" s="25"/>
      <c r="K10" s="25"/>
      <c r="L10" s="77"/>
    </row>
    <row r="11" spans="1:25" ht="19.5" customHeight="1" x14ac:dyDescent="0.2">
      <c r="A11" s="74"/>
      <c r="B11" s="28"/>
      <c r="C11" s="29" t="s">
        <v>48</v>
      </c>
      <c r="D11" s="30"/>
      <c r="E11" s="30"/>
      <c r="F11" s="30"/>
      <c r="G11" s="31"/>
      <c r="H11" s="75" t="s">
        <v>56</v>
      </c>
      <c r="I11" s="75"/>
      <c r="J11" s="75"/>
      <c r="K11" s="75"/>
      <c r="L11" s="76"/>
    </row>
    <row r="12" spans="1:25" ht="24" customHeight="1" x14ac:dyDescent="0.2">
      <c r="A12" s="64" t="s">
        <v>50</v>
      </c>
      <c r="B12" s="38"/>
      <c r="C12" s="32" t="s">
        <v>42</v>
      </c>
      <c r="D12" s="32"/>
      <c r="E12" s="32"/>
      <c r="F12" s="32"/>
      <c r="G12" s="32"/>
      <c r="H12" s="33" t="s">
        <v>3</v>
      </c>
      <c r="I12" s="33"/>
      <c r="J12" s="33"/>
      <c r="K12" s="35" t="s">
        <v>42</v>
      </c>
      <c r="L12" s="78"/>
    </row>
    <row r="13" spans="1:25" ht="33.75" customHeight="1" x14ac:dyDescent="0.2">
      <c r="A13" s="79" t="s">
        <v>44</v>
      </c>
      <c r="B13" s="43"/>
      <c r="C13" s="43"/>
      <c r="D13" s="43"/>
      <c r="E13" s="42" t="s">
        <v>45</v>
      </c>
      <c r="F13" s="42"/>
      <c r="G13" s="42"/>
      <c r="H13" s="42"/>
      <c r="I13" s="42"/>
      <c r="J13" s="42"/>
      <c r="K13" s="42"/>
      <c r="L13" s="80"/>
    </row>
    <row r="14" spans="1:25" ht="24.95" customHeight="1" x14ac:dyDescent="0.2">
      <c r="A14" s="81" t="s">
        <v>0</v>
      </c>
      <c r="B14" s="37"/>
      <c r="C14" s="19">
        <v>0</v>
      </c>
      <c r="D14" s="20">
        <f>IF(formulas!$A$19=0.1,0.3,0)</f>
        <v>0</v>
      </c>
      <c r="E14" s="20">
        <f>IF(formulas!$A$19=1,0.3,0)</f>
        <v>0</v>
      </c>
      <c r="F14" s="20">
        <f>IF(formulas!$A$19=10,0,0)</f>
        <v>0</v>
      </c>
      <c r="G14" s="20">
        <f>IF(formulas!$A$19=100,0.2,0)</f>
        <v>0</v>
      </c>
      <c r="H14" s="20">
        <f>IF(formulas!$A$19=1000,0,0)</f>
        <v>0</v>
      </c>
      <c r="I14" s="20">
        <f>IF(formulas!$A$19=10000,0.2,0)</f>
        <v>0</v>
      </c>
      <c r="J14" s="20">
        <f>IF(formulas!$A$19=100000,0.3,0)</f>
        <v>0</v>
      </c>
      <c r="K14" s="20">
        <f>IF(formulas!$A$19=1000000,0.2,0)</f>
        <v>0</v>
      </c>
      <c r="L14" s="82">
        <f>formulas!I22</f>
        <v>0</v>
      </c>
    </row>
    <row r="15" spans="1:25" s="13" customFormat="1" ht="15" customHeight="1" x14ac:dyDescent="0.2">
      <c r="A15" s="83" t="s">
        <v>13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84"/>
    </row>
    <row r="16" spans="1:25" ht="60" customHeight="1" x14ac:dyDescent="0.2">
      <c r="A16" s="85"/>
      <c r="B16" s="23"/>
      <c r="C16" s="23"/>
      <c r="D16" s="23"/>
      <c r="E16" s="24"/>
      <c r="F16" s="24"/>
      <c r="G16" s="24"/>
      <c r="H16" s="24"/>
      <c r="I16" s="24"/>
      <c r="J16" s="24"/>
      <c r="K16" s="25"/>
      <c r="L16" s="77"/>
    </row>
    <row r="17" spans="1:12" ht="24.95" customHeight="1" x14ac:dyDescent="0.2">
      <c r="A17" s="81" t="s">
        <v>1</v>
      </c>
      <c r="B17" s="36"/>
      <c r="C17" s="21">
        <v>0</v>
      </c>
      <c r="D17" s="86">
        <f>IF(formulas!$A$19=0.1,0.5,0)</f>
        <v>0</v>
      </c>
      <c r="E17" s="86">
        <f>IF(formulas!$A$19=1,0.4,0)</f>
        <v>0</v>
      </c>
      <c r="F17" s="86">
        <f>IF(formulas!$A$19=10,0.9,0)</f>
        <v>0</v>
      </c>
      <c r="G17" s="86">
        <f>IF(formulas!$A$19=100,0.6,0)</f>
        <v>0</v>
      </c>
      <c r="H17" s="86">
        <f>IF(formulas!$A$19=1000,1,0)</f>
        <v>0</v>
      </c>
      <c r="I17" s="86">
        <f>IF(formulas!$A$19=10000,0.6,0)</f>
        <v>0</v>
      </c>
      <c r="J17" s="86">
        <f>IF(formulas!$A$19=100000,0.4,0)</f>
        <v>0</v>
      </c>
      <c r="K17" s="86">
        <f>IF(formulas!$A$19=1000000,0.6,0)</f>
        <v>0</v>
      </c>
      <c r="L17" s="82">
        <f>formulas!I25</f>
        <v>0</v>
      </c>
    </row>
    <row r="18" spans="1:12" s="13" customFormat="1" ht="15" customHeight="1" x14ac:dyDescent="0.2">
      <c r="A18" s="87" t="s">
        <v>14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88"/>
    </row>
    <row r="19" spans="1:12" ht="60" customHeight="1" x14ac:dyDescent="0.2">
      <c r="A19" s="85"/>
      <c r="B19" s="23"/>
      <c r="C19" s="23"/>
      <c r="D19" s="23"/>
      <c r="E19" s="24"/>
      <c r="F19" s="24"/>
      <c r="G19" s="24"/>
      <c r="H19" s="24"/>
      <c r="I19" s="24"/>
      <c r="J19" s="24"/>
      <c r="K19" s="25"/>
      <c r="L19" s="77"/>
    </row>
    <row r="20" spans="1:12" ht="24.95" customHeight="1" x14ac:dyDescent="0.2">
      <c r="A20" s="89" t="s">
        <v>2</v>
      </c>
      <c r="B20" s="26"/>
      <c r="C20" s="21">
        <v>0</v>
      </c>
      <c r="D20" s="86">
        <f>IF(formulas!$A$19=0.1,0.2,0)</f>
        <v>0</v>
      </c>
      <c r="E20" s="86">
        <f>IF(formulas!$A$19=1,0.3,0)</f>
        <v>0</v>
      </c>
      <c r="F20" s="86">
        <f>IF(formulas!$A$19=10,0.1,0)</f>
        <v>0</v>
      </c>
      <c r="G20" s="86">
        <f>IF(formulas!$A$19=100,0.2,0)</f>
        <v>0</v>
      </c>
      <c r="H20" s="86">
        <f>IF(formulas!$A$19=1000,0,0)</f>
        <v>0</v>
      </c>
      <c r="I20" s="86">
        <f>IF(formulas!$A$19=10000,0.2,0)</f>
        <v>0</v>
      </c>
      <c r="J20" s="86">
        <f>IF(formulas!$A$19=100000,0.3,0)</f>
        <v>0</v>
      </c>
      <c r="K20" s="86">
        <f>IF(formulas!$A$19=1000000,0.2,0)</f>
        <v>0</v>
      </c>
      <c r="L20" s="82">
        <f>formulas!I28</f>
        <v>0</v>
      </c>
    </row>
    <row r="21" spans="1:12" s="13" customFormat="1" ht="15" customHeight="1" x14ac:dyDescent="0.2">
      <c r="A21" s="87" t="s">
        <v>47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88"/>
    </row>
    <row r="22" spans="1:12" ht="60" customHeight="1" x14ac:dyDescent="0.2">
      <c r="A22" s="85"/>
      <c r="B22" s="23"/>
      <c r="C22" s="23"/>
      <c r="D22" s="23"/>
      <c r="E22" s="24"/>
      <c r="F22" s="24"/>
      <c r="G22" s="24"/>
      <c r="H22" s="24"/>
      <c r="I22" s="24"/>
      <c r="J22" s="24"/>
      <c r="K22" s="25"/>
      <c r="L22" s="77"/>
    </row>
    <row r="23" spans="1:12" ht="29.25" customHeight="1" x14ac:dyDescent="0.2">
      <c r="A23" s="90" t="s">
        <v>46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91">
        <f>IF(K12="NR","NR",L14+L17+L20)</f>
        <v>0</v>
      </c>
    </row>
    <row r="24" spans="1:12" s="4" customFormat="1" ht="38.25" customHeight="1" thickBot="1" x14ac:dyDescent="0.25">
      <c r="A24" s="92" t="s">
        <v>32</v>
      </c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5"/>
    </row>
    <row r="28" spans="1:12" ht="18" customHeight="1" x14ac:dyDescent="0.2">
      <c r="D28" s="9"/>
    </row>
  </sheetData>
  <mergeCells count="41">
    <mergeCell ref="A1:L1"/>
    <mergeCell ref="C6:F6"/>
    <mergeCell ref="C8:G8"/>
    <mergeCell ref="H8:L8"/>
    <mergeCell ref="C9:G9"/>
    <mergeCell ref="H9:L9"/>
    <mergeCell ref="C5:L5"/>
    <mergeCell ref="A3:B3"/>
    <mergeCell ref="C3:L3"/>
    <mergeCell ref="A5:B5"/>
    <mergeCell ref="C7:L7"/>
    <mergeCell ref="A7:B7"/>
    <mergeCell ref="A6:B6"/>
    <mergeCell ref="A2:B2"/>
    <mergeCell ref="C2:L2"/>
    <mergeCell ref="C4:L4"/>
    <mergeCell ref="A4:B4"/>
    <mergeCell ref="A24:B24"/>
    <mergeCell ref="C24:L24"/>
    <mergeCell ref="K12:L12"/>
    <mergeCell ref="A14:B14"/>
    <mergeCell ref="A12:B12"/>
    <mergeCell ref="A15:L15"/>
    <mergeCell ref="A17:B17"/>
    <mergeCell ref="A18:L18"/>
    <mergeCell ref="A21:L21"/>
    <mergeCell ref="A23:K23"/>
    <mergeCell ref="E13:L13"/>
    <mergeCell ref="A13:D13"/>
    <mergeCell ref="A8:B9"/>
    <mergeCell ref="C10:G10"/>
    <mergeCell ref="H10:L10"/>
    <mergeCell ref="A19:L19"/>
    <mergeCell ref="A22:L22"/>
    <mergeCell ref="A20:B20"/>
    <mergeCell ref="A10:B11"/>
    <mergeCell ref="C11:G11"/>
    <mergeCell ref="H11:L11"/>
    <mergeCell ref="C12:G12"/>
    <mergeCell ref="H12:J12"/>
    <mergeCell ref="A16:L16"/>
  </mergeCells>
  <phoneticPr fontId="0" type="noConversion"/>
  <conditionalFormatting sqref="D14:L14 D17:L17 D20:L20">
    <cfRule type="cellIs" dxfId="0" priority="1" stopIfTrue="1" operator="greaterThan">
      <formula>0</formula>
    </cfRule>
  </conditionalFormatting>
  <pageMargins left="0.5" right="0.25" top="0.5" bottom="0.5" header="0.75" footer="0.25"/>
  <pageSetup scale="86" orientation="portrait" r:id="rId1"/>
  <headerFooter alignWithMargins="0">
    <oddFooter>&amp;LPrepared by Professional Services
Design Rating Template&amp;R&amp;8 November 2023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formulas!$K$4:$K$8</xm:f>
          </x14:formula1>
          <xm:sqref>K12:L12</xm:sqref>
        </x14:dataValidation>
        <x14:dataValidation type="list" allowBlank="1" showInputMessage="1" showErrorMessage="1" xr:uid="{00000000-0002-0000-0000-000001000000}">
          <x14:formula1>
            <xm:f>formulas!$M$4:$M$7</xm:f>
          </x14:formula1>
          <xm:sqref>C12:G12</xm:sqref>
        </x14:dataValidation>
        <x14:dataValidation type="list" allowBlank="1" showInputMessage="1" showErrorMessage="1" xr:uid="{00000000-0002-0000-0000-000002000000}">
          <x14:formula1>
            <xm:f>formulas!$L$4:$L$8</xm:f>
          </x14:formula1>
          <xm:sqref>C3:L3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workbookViewId="0">
      <selection activeCell="L8" sqref="L8"/>
    </sheetView>
  </sheetViews>
  <sheetFormatPr defaultRowHeight="12.75" x14ac:dyDescent="0.2"/>
  <cols>
    <col min="1" max="1" width="16.7109375" customWidth="1"/>
    <col min="2" max="2" width="16.42578125" customWidth="1"/>
    <col min="11" max="11" width="18.42578125" bestFit="1" customWidth="1"/>
    <col min="12" max="12" width="31.85546875" bestFit="1" customWidth="1"/>
    <col min="13" max="13" width="24.7109375" bestFit="1" customWidth="1"/>
  </cols>
  <sheetData>
    <row r="1" spans="1:13" x14ac:dyDescent="0.2">
      <c r="A1" s="5"/>
      <c r="B1" s="5"/>
      <c r="C1" s="5"/>
      <c r="D1" s="5"/>
      <c r="E1" s="5"/>
      <c r="F1" s="5"/>
      <c r="G1" s="5"/>
      <c r="H1" s="5"/>
      <c r="I1" s="5"/>
    </row>
    <row r="2" spans="1:13" x14ac:dyDescent="0.2">
      <c r="A2" s="5"/>
      <c r="B2" s="5"/>
      <c r="C2" s="5"/>
      <c r="D2" s="5"/>
      <c r="E2" s="5"/>
      <c r="F2" s="5"/>
      <c r="G2" s="5"/>
      <c r="H2" s="5"/>
      <c r="I2" s="5"/>
      <c r="M2" s="10"/>
    </row>
    <row r="3" spans="1:13" x14ac:dyDescent="0.2">
      <c r="A3" s="5" t="s">
        <v>5</v>
      </c>
      <c r="B3" s="5"/>
      <c r="C3" s="5"/>
      <c r="D3" s="5"/>
      <c r="E3" s="5" t="s">
        <v>19</v>
      </c>
      <c r="F3" s="5"/>
      <c r="G3" s="5"/>
      <c r="H3" s="5"/>
      <c r="I3" s="5"/>
      <c r="K3" s="2" t="s">
        <v>3</v>
      </c>
      <c r="L3" s="18" t="s">
        <v>16</v>
      </c>
      <c r="M3" s="2" t="s">
        <v>26</v>
      </c>
    </row>
    <row r="4" spans="1:13" x14ac:dyDescent="0.2">
      <c r="A4" s="6">
        <f>IF('CES rating form'!C12="Structural Evaluation",0.1,0)</f>
        <v>0</v>
      </c>
      <c r="B4" s="6"/>
      <c r="C4" s="6"/>
      <c r="D4" s="6"/>
      <c r="E4" s="6">
        <f>SUM(A4:C4)</f>
        <v>0</v>
      </c>
      <c r="F4" s="6"/>
      <c r="G4" s="6"/>
      <c r="H4" s="6"/>
      <c r="I4" s="5"/>
      <c r="K4" s="12" t="s">
        <v>42</v>
      </c>
      <c r="L4" s="12" t="s">
        <v>42</v>
      </c>
      <c r="M4" s="12" t="s">
        <v>42</v>
      </c>
    </row>
    <row r="5" spans="1:13" x14ac:dyDescent="0.2">
      <c r="A5" s="5" t="s">
        <v>4</v>
      </c>
      <c r="B5" s="5" t="s">
        <v>6</v>
      </c>
      <c r="C5" s="5"/>
      <c r="D5" s="5"/>
      <c r="E5" s="6" t="s">
        <v>7</v>
      </c>
      <c r="F5" s="5"/>
      <c r="G5" s="5"/>
      <c r="H5" s="5"/>
      <c r="I5" s="5"/>
      <c r="K5" s="12" t="s">
        <v>40</v>
      </c>
      <c r="L5" s="12" t="s">
        <v>51</v>
      </c>
      <c r="M5" s="12" t="s">
        <v>31</v>
      </c>
    </row>
    <row r="6" spans="1:13" x14ac:dyDescent="0.2">
      <c r="A6" s="6">
        <f>IF('CES rating form'!C12="DESIGN-Design Phase",1,0)</f>
        <v>0</v>
      </c>
      <c r="B6" s="6">
        <f>IF('CES rating form'!C12="Planning",1,0)</f>
        <v>0</v>
      </c>
      <c r="C6" s="6"/>
      <c r="D6" s="6"/>
      <c r="E6" s="6">
        <f>SUM(A6:C6)</f>
        <v>0</v>
      </c>
      <c r="F6" s="6"/>
      <c r="G6" s="6"/>
      <c r="H6" s="6"/>
      <c r="I6" s="5"/>
      <c r="K6" s="12" t="s">
        <v>41</v>
      </c>
      <c r="L6" s="12" t="s">
        <v>52</v>
      </c>
      <c r="M6" s="12" t="s">
        <v>35</v>
      </c>
    </row>
    <row r="7" spans="1:13" ht="25.5" x14ac:dyDescent="0.2">
      <c r="A7" s="7" t="s">
        <v>8</v>
      </c>
      <c r="B7" s="6" t="s">
        <v>28</v>
      </c>
      <c r="C7" s="6"/>
      <c r="D7" s="6"/>
      <c r="E7" s="6" t="s">
        <v>9</v>
      </c>
      <c r="F7" s="6"/>
      <c r="G7" s="6"/>
      <c r="H7" s="6"/>
      <c r="I7" s="5"/>
      <c r="K7" s="12" t="s">
        <v>15</v>
      </c>
      <c r="L7" s="12" t="s">
        <v>53</v>
      </c>
      <c r="M7" s="12" t="s">
        <v>34</v>
      </c>
    </row>
    <row r="8" spans="1:13" x14ac:dyDescent="0.2">
      <c r="A8" s="6">
        <f>IF('CES rating form'!C12="Construction Inspection",10,0)</f>
        <v>0</v>
      </c>
      <c r="B8" s="6">
        <f>IF('CES rating form'!C12="ENVIRONMENTAL - Asbestos",10,0)</f>
        <v>0</v>
      </c>
      <c r="C8" s="6"/>
      <c r="D8" s="6"/>
      <c r="E8" s="6">
        <f>SUM(A8:C8)</f>
        <v>0</v>
      </c>
      <c r="F8" s="6"/>
      <c r="G8" s="6"/>
      <c r="H8" s="6"/>
      <c r="I8" s="5"/>
      <c r="K8" s="12" t="s">
        <v>30</v>
      </c>
      <c r="L8" s="12" t="s">
        <v>38</v>
      </c>
    </row>
    <row r="9" spans="1:13" ht="25.5" x14ac:dyDescent="0.2">
      <c r="A9" s="7" t="s">
        <v>10</v>
      </c>
      <c r="B9" s="14"/>
      <c r="C9" s="14"/>
      <c r="D9" s="14"/>
      <c r="E9" s="14" t="s">
        <v>24</v>
      </c>
      <c r="F9" s="6"/>
      <c r="G9" s="6"/>
      <c r="H9" s="6"/>
      <c r="I9" s="5"/>
      <c r="K9" s="12"/>
      <c r="L9" s="12"/>
    </row>
    <row r="10" spans="1:13" x14ac:dyDescent="0.2">
      <c r="A10" s="6">
        <f>IF('CES rating form'!C12="DESIGN-Construction Phase",100,0)</f>
        <v>0</v>
      </c>
      <c r="B10" s="6"/>
      <c r="C10" s="6"/>
      <c r="D10" s="6"/>
      <c r="E10" s="6">
        <f>SUM(A10:C10)</f>
        <v>0</v>
      </c>
      <c r="F10" s="6"/>
      <c r="G10" s="6"/>
      <c r="H10" s="6"/>
      <c r="I10" s="5"/>
      <c r="K10" s="12"/>
      <c r="L10" s="12"/>
    </row>
    <row r="11" spans="1:13" x14ac:dyDescent="0.2">
      <c r="A11" s="6" t="s">
        <v>11</v>
      </c>
      <c r="B11" s="6"/>
      <c r="C11" s="6"/>
      <c r="D11" s="6"/>
      <c r="E11" s="6" t="s">
        <v>12</v>
      </c>
      <c r="F11" s="6"/>
      <c r="G11" s="6"/>
      <c r="H11" s="6"/>
      <c r="I11" s="5"/>
    </row>
    <row r="12" spans="1:13" x14ac:dyDescent="0.2">
      <c r="A12" s="6">
        <f>IF('CES rating form'!C12="Overall Quality-Final",1000,0)</f>
        <v>0</v>
      </c>
      <c r="B12" s="6"/>
      <c r="C12" s="6"/>
      <c r="D12" s="6"/>
      <c r="E12" s="6">
        <f>SUM(A12:C12)</f>
        <v>0</v>
      </c>
      <c r="F12" s="6"/>
      <c r="G12" s="6"/>
      <c r="H12" s="6"/>
      <c r="I12" s="5"/>
    </row>
    <row r="13" spans="1:13" x14ac:dyDescent="0.2">
      <c r="A13" s="6" t="s">
        <v>23</v>
      </c>
      <c r="B13" s="6"/>
      <c r="C13" s="6"/>
      <c r="D13" s="6"/>
      <c r="E13" s="6" t="s">
        <v>24</v>
      </c>
      <c r="F13" s="6"/>
      <c r="G13" s="6"/>
      <c r="H13" s="6"/>
      <c r="I13" s="5"/>
    </row>
    <row r="14" spans="1:13" x14ac:dyDescent="0.2">
      <c r="A14" s="6">
        <f>IF('CES rating form'!C12="ENVIRONMENTAL",10000,0)</f>
        <v>0</v>
      </c>
      <c r="B14" s="6"/>
      <c r="C14" s="6"/>
      <c r="D14" s="6"/>
      <c r="E14" s="6">
        <f>SUM(A14:C14)</f>
        <v>0</v>
      </c>
      <c r="F14" s="6"/>
      <c r="G14" s="6"/>
      <c r="H14" s="6"/>
      <c r="I14" s="5"/>
    </row>
    <row r="15" spans="1:13" x14ac:dyDescent="0.2">
      <c r="A15" s="6" t="s">
        <v>33</v>
      </c>
      <c r="B15" s="6"/>
      <c r="C15" s="6"/>
      <c r="D15" s="6"/>
      <c r="E15" s="6" t="s">
        <v>7</v>
      </c>
      <c r="F15" s="6"/>
      <c r="G15" s="6"/>
      <c r="H15" s="6"/>
      <c r="I15" s="5"/>
    </row>
    <row r="16" spans="1:13" x14ac:dyDescent="0.2">
      <c r="A16" s="6">
        <f>IF('CES rating form'!C12="New DESIGN-Design Phase",100000,0)</f>
        <v>0</v>
      </c>
      <c r="B16" s="6"/>
      <c r="C16" s="6"/>
      <c r="D16" s="6"/>
      <c r="E16" s="6">
        <f>SUM(A16:C16)</f>
        <v>0</v>
      </c>
      <c r="F16" s="6"/>
      <c r="G16" s="6"/>
      <c r="H16" s="6"/>
      <c r="I16" s="5"/>
    </row>
    <row r="17" spans="1:9" x14ac:dyDescent="0.2">
      <c r="A17" s="6" t="s">
        <v>10</v>
      </c>
      <c r="B17" s="6"/>
      <c r="C17" s="6"/>
      <c r="D17" s="6"/>
      <c r="E17" s="6" t="s">
        <v>24</v>
      </c>
      <c r="F17" s="6"/>
      <c r="G17" s="6"/>
      <c r="H17" s="6"/>
      <c r="I17" s="5"/>
    </row>
    <row r="18" spans="1:9" ht="13.5" customHeight="1" x14ac:dyDescent="0.2">
      <c r="A18" s="6">
        <f>IF('CES rating form'!C12="New DESIGN-Construction Phase",1000000,0)</f>
        <v>0</v>
      </c>
      <c r="B18" s="6"/>
      <c r="C18" s="6"/>
      <c r="D18" s="6"/>
      <c r="E18" s="6">
        <f>SUM(A18:C18)</f>
        <v>0</v>
      </c>
      <c r="F18" s="6"/>
      <c r="G18" s="6"/>
      <c r="H18" s="6"/>
      <c r="I18" s="5"/>
    </row>
    <row r="19" spans="1:9" x14ac:dyDescent="0.2">
      <c r="A19" s="11">
        <f>SUM(E4,E6,E8,E10,E12,E14,A16,A18)</f>
        <v>0</v>
      </c>
      <c r="B19" s="5"/>
      <c r="C19" s="5"/>
      <c r="D19" s="5"/>
      <c r="E19" s="5"/>
      <c r="F19" s="5"/>
      <c r="G19" s="5"/>
      <c r="H19" s="5"/>
      <c r="I19" s="5"/>
    </row>
    <row r="20" spans="1:9" x14ac:dyDescent="0.2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2">
      <c r="A22" s="8">
        <f>'CES rating form'!C14*'CES rating form'!D14</f>
        <v>0</v>
      </c>
      <c r="B22" s="8">
        <f>'CES rating form'!C14*'CES rating form'!E14</f>
        <v>0</v>
      </c>
      <c r="C22" s="8">
        <f>'CES rating form'!C14*'CES rating form'!F14</f>
        <v>0</v>
      </c>
      <c r="D22" s="8">
        <f>'CES rating form'!C14*'CES rating form'!G14</f>
        <v>0</v>
      </c>
      <c r="E22" s="8">
        <f>'CES rating form'!C14*'CES rating form'!H14</f>
        <v>0</v>
      </c>
      <c r="F22" s="8">
        <f>'CES rating form'!C14*'CES rating form'!I14</f>
        <v>0</v>
      </c>
      <c r="G22" s="8">
        <f>'CES rating form'!C14*'CES rating form'!J14</f>
        <v>0</v>
      </c>
      <c r="H22" s="8">
        <f>'CES rating form'!C14*'CES rating form'!K14</f>
        <v>0</v>
      </c>
      <c r="I22" s="8">
        <f>SUM(A22:H22)</f>
        <v>0</v>
      </c>
    </row>
    <row r="23" spans="1:9" x14ac:dyDescent="0.2">
      <c r="A23" s="8"/>
      <c r="B23" s="8"/>
      <c r="C23" s="8"/>
      <c r="D23" s="8"/>
      <c r="E23" s="8"/>
      <c r="F23" s="8"/>
      <c r="G23" s="8"/>
      <c r="H23" s="8"/>
      <c r="I23" s="8"/>
    </row>
    <row r="24" spans="1:9" x14ac:dyDescent="0.2">
      <c r="A24" s="8"/>
      <c r="B24" s="8"/>
      <c r="C24" s="8"/>
      <c r="D24" s="8"/>
      <c r="E24" s="8"/>
      <c r="F24" s="8"/>
      <c r="G24" s="8"/>
      <c r="H24" s="8"/>
      <c r="I24" s="8"/>
    </row>
    <row r="25" spans="1:9" x14ac:dyDescent="0.2">
      <c r="A25" s="8">
        <f>'CES rating form'!C17*'CES rating form'!D17</f>
        <v>0</v>
      </c>
      <c r="B25" s="8">
        <f>'CES rating form'!C17*'CES rating form'!E17</f>
        <v>0</v>
      </c>
      <c r="C25" s="8">
        <f>'CES rating form'!C17*'CES rating form'!F17</f>
        <v>0</v>
      </c>
      <c r="D25" s="8">
        <f>'CES rating form'!C17*'CES rating form'!G17</f>
        <v>0</v>
      </c>
      <c r="E25" s="8">
        <f>'CES rating form'!C17*'CES rating form'!H17</f>
        <v>0</v>
      </c>
      <c r="F25" s="8">
        <f>'CES rating form'!C17*'CES rating form'!I17</f>
        <v>0</v>
      </c>
      <c r="G25" s="8">
        <f>'CES rating form'!C17*'CES rating form'!J17</f>
        <v>0</v>
      </c>
      <c r="H25" s="8">
        <f>'CES rating form'!C17*'CES rating form'!K17</f>
        <v>0</v>
      </c>
      <c r="I25" s="8">
        <f>SUM(A25:H25)</f>
        <v>0</v>
      </c>
    </row>
    <row r="26" spans="1:9" x14ac:dyDescent="0.2">
      <c r="A26" s="8"/>
      <c r="B26" s="8"/>
      <c r="C26" s="8"/>
      <c r="D26" s="8"/>
      <c r="E26" s="8"/>
      <c r="F26" s="8"/>
      <c r="G26" s="8"/>
      <c r="H26" s="8"/>
      <c r="I26" s="8"/>
    </row>
    <row r="27" spans="1:9" x14ac:dyDescent="0.2">
      <c r="A27" s="8"/>
      <c r="B27" s="8"/>
      <c r="C27" s="8"/>
      <c r="D27" s="8"/>
      <c r="E27" s="8"/>
      <c r="F27" s="8"/>
      <c r="G27" s="8"/>
      <c r="H27" s="8"/>
      <c r="I27" s="8"/>
    </row>
    <row r="28" spans="1:9" x14ac:dyDescent="0.2">
      <c r="A28" s="8">
        <f>'CES rating form'!C20*'CES rating form'!D20</f>
        <v>0</v>
      </c>
      <c r="B28" s="8">
        <f>'CES rating form'!C20*'CES rating form'!E20</f>
        <v>0</v>
      </c>
      <c r="C28" s="8">
        <f>'CES rating form'!C20*'CES rating form'!F20</f>
        <v>0</v>
      </c>
      <c r="D28" s="8">
        <f>'CES rating form'!C20*'CES rating form'!G20</f>
        <v>0</v>
      </c>
      <c r="E28" s="8">
        <f>'CES rating form'!C20*'CES rating form'!H20</f>
        <v>0</v>
      </c>
      <c r="F28" s="8">
        <f>'CES rating form'!C20*'CES rating form'!I20</f>
        <v>0</v>
      </c>
      <c r="G28" s="8">
        <f>'CES rating form'!C20*'CES rating form'!J20</f>
        <v>0</v>
      </c>
      <c r="H28" s="8">
        <f>'CES rating form'!C20*'CES rating form'!K20</f>
        <v>0</v>
      </c>
      <c r="I28" s="8">
        <f>SUM(A28:H28)</f>
        <v>0</v>
      </c>
    </row>
  </sheetData>
  <sheetProtection algorithmName="SHA-512" hashValue="nlG9yIlZ2/Z1PC7R+I1Ep76QssQtRPU6iWhADjbrKO3bIZoCVMfpgypi6NDPENS8JMrYBRTXNOEsOAbX0hmEKA==" saltValue="o4YzenngBFk5IcDwV/63JA==" spinCount="100000" sheet="1" objects="1" scenarios="1" selectLockedCells="1" selectUnlockedCells="1"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CES rating form</vt:lpstr>
      <vt:lpstr>formulas</vt:lpstr>
      <vt:lpstr>'CES rating form'!Print_Area</vt:lpstr>
    </vt:vector>
  </TitlesOfParts>
  <Company>NJDOT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TPWSIND</dc:creator>
  <cp:lastModifiedBy>Brown, Kwincy [DOT]</cp:lastModifiedBy>
  <cp:lastPrinted>2022-11-16T20:23:50Z</cp:lastPrinted>
  <dcterms:created xsi:type="dcterms:W3CDTF">2003-06-03T14:32:19Z</dcterms:created>
  <dcterms:modified xsi:type="dcterms:W3CDTF">2023-12-04T15:31:25Z</dcterms:modified>
</cp:coreProperties>
</file>